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ilsaver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  <customWorkbookViews>
    <customWorkbookView name="Brad Hofmeister - Personal View" guid="{2D24D1BD-FABA-4452-B385-73CF5635A0DC}" mergeInterval="0" personalView="1" maximized="1" xWindow="1" yWindow="1" windowWidth="1676" windowHeight="774" activeSheetId="1"/>
  </customWorkbookViews>
</workbook>
</file>

<file path=xl/calcChain.xml><?xml version="1.0" encoding="utf-8"?>
<calcChain xmlns="http://schemas.openxmlformats.org/spreadsheetml/2006/main">
  <c r="O59" i="1" l="1"/>
  <c r="O57" i="1"/>
  <c r="O56" i="1"/>
  <c r="O55" i="1"/>
  <c r="O54" i="1"/>
  <c r="O52" i="1"/>
  <c r="O51" i="1"/>
  <c r="O50" i="1"/>
  <c r="O49" i="1"/>
  <c r="O48" i="1"/>
  <c r="O47" i="1"/>
  <c r="O46" i="1"/>
  <c r="O45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H13" i="1" l="1"/>
  <c r="C13" i="1"/>
</calcChain>
</file>

<file path=xl/sharedStrings.xml><?xml version="1.0" encoding="utf-8"?>
<sst xmlns="http://schemas.openxmlformats.org/spreadsheetml/2006/main" count="457" uniqueCount="130">
  <si>
    <t>New Construction Tax Estimator</t>
  </si>
  <si>
    <t>Building Cost</t>
  </si>
  <si>
    <t>Assessment Rate</t>
  </si>
  <si>
    <t>Mill Levy</t>
  </si>
  <si>
    <t>Estimated Taxes</t>
  </si>
  <si>
    <t>Residence (Example)</t>
  </si>
  <si>
    <t>Outbuilding  (Example)</t>
  </si>
  <si>
    <t xml:space="preserve">This worksheet is provided to give a property tax estimate. Your estimate of building cost should </t>
  </si>
  <si>
    <r>
      <t xml:space="preserve">(This is only an </t>
    </r>
    <r>
      <rPr>
        <b/>
        <i/>
        <u/>
        <sz val="12"/>
        <color theme="1"/>
        <rFont val="Calibri"/>
        <family val="2"/>
        <scheme val="minor"/>
      </rPr>
      <t>Estimate</t>
    </r>
    <r>
      <rPr>
        <b/>
        <i/>
        <sz val="12"/>
        <color theme="1"/>
        <rFont val="Calibri"/>
        <family val="2"/>
        <scheme val="minor"/>
      </rPr>
      <t xml:space="preserve"> if a more detailed value is needed contact the Assessor's Office.)</t>
    </r>
  </si>
  <si>
    <t>include labor, materials, and fees.  This estimator will not include the value or the taxes on the land,</t>
  </si>
  <si>
    <t>provide you with an estimate not your actual increase in property taxes.</t>
  </si>
  <si>
    <r>
      <t xml:space="preserve">The estimator uses the prior year's mill levy as the current year is not available. </t>
    </r>
    <r>
      <rPr>
        <b/>
        <sz val="11"/>
        <color theme="1"/>
        <rFont val="Calibri"/>
        <family val="2"/>
        <scheme val="minor"/>
      </rPr>
      <t>This table will only</t>
    </r>
  </si>
  <si>
    <t>it will only provide you with the estimated amount of increase to your tax bill for the new construction.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</si>
  <si>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</si>
  <si>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</si>
  <si>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</si>
  <si>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</si>
  <si>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</si>
  <si>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</si>
  <si>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</si>
  <si>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</si>
  <si>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</si>
  <si>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</si>
  <si>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</si>
  <si>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</si>
  <si>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</si>
  <si>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</si>
  <si>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</si>
  <si>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</si>
  <si>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</si>
  <si>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</si>
  <si>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</si>
  <si>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</si>
  <si>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</si>
  <si>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</si>
  <si>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</si>
  <si>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</si>
  <si>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</si>
  <si>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</si>
  <si>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</si>
  <si>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</si>
  <si>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</si>
  <si>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</si>
  <si>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</si>
  <si>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</si>
  <si>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</si>
  <si>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</si>
  <si>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</si>
  <si>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</si>
  <si>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</si>
  <si>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</si>
  <si>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</si>
  <si>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</si>
  <si>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</si>
  <si>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</si>
  <si>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</si>
  <si>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</si>
  <si>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</si>
  <si>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</si>
  <si>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</si>
  <si>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</si>
  <si>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C02</t>
  </si>
  <si>
    <t>C03</t>
  </si>
  <si>
    <t>C04</t>
  </si>
  <si>
    <t>C05</t>
  </si>
  <si>
    <t>D01</t>
  </si>
  <si>
    <t>SEDGWICK COUNTY MILL LEVY 2016 PAYABLE IN 2017</t>
  </si>
  <si>
    <t>JULE</t>
  </si>
  <si>
    <t>CO</t>
  </si>
  <si>
    <t>RE</t>
  </si>
  <si>
    <t>J</t>
  </si>
  <si>
    <t>JC</t>
  </si>
  <si>
    <t>NC</t>
  </si>
  <si>
    <t>SP</t>
  </si>
  <si>
    <t>RE 1</t>
  </si>
  <si>
    <t>JULESBURG</t>
  </si>
  <si>
    <t>JF</t>
  </si>
  <si>
    <t>C</t>
  </si>
  <si>
    <t>RE 1J</t>
  </si>
  <si>
    <t>HOLYOKE</t>
  </si>
  <si>
    <t>RE 2J</t>
  </si>
  <si>
    <t>HAXTUN</t>
  </si>
  <si>
    <t>__________</t>
  </si>
  <si>
    <t>RE 3</t>
  </si>
  <si>
    <t>REVERE</t>
  </si>
  <si>
    <t>___________</t>
  </si>
  <si>
    <t>MB</t>
  </si>
  <si>
    <t>COUNTY</t>
  </si>
  <si>
    <t>____________</t>
  </si>
  <si>
    <t>_____________</t>
  </si>
  <si>
    <t>HF</t>
  </si>
  <si>
    <t>OF</t>
  </si>
  <si>
    <t>_____</t>
  </si>
  <si>
    <t>FD</t>
  </si>
  <si>
    <t>OVID</t>
  </si>
  <si>
    <t>SEDGWICK</t>
  </si>
  <si>
    <t>_______________</t>
  </si>
  <si>
    <t>OC</t>
  </si>
  <si>
    <t>JULESBURG CEMETERY</t>
  </si>
  <si>
    <t>OVID CEMETERY</t>
  </si>
  <si>
    <t>SEDGWICK CEMETERY</t>
  </si>
  <si>
    <t xml:space="preserve">RE </t>
  </si>
  <si>
    <t>SC</t>
  </si>
  <si>
    <t>JULESBURG FIRE</t>
  </si>
  <si>
    <t>O</t>
  </si>
  <si>
    <t>SD</t>
  </si>
  <si>
    <t>OVID FIRE</t>
  </si>
  <si>
    <t>______________</t>
  </si>
  <si>
    <t>SEDGWICK FIRE</t>
  </si>
  <si>
    <t>HOLYOKE FIRE</t>
  </si>
  <si>
    <t>___________________________</t>
  </si>
  <si>
    <t>HAXTUN FIRE</t>
  </si>
  <si>
    <t>FAIRY DELL FIRE</t>
  </si>
  <si>
    <t>NORTHERN WATER</t>
  </si>
  <si>
    <t>SOUTH PLATTE</t>
  </si>
  <si>
    <t>SF</t>
  </si>
  <si>
    <t>SEDGWICK SAND DRAW</t>
  </si>
  <si>
    <t>MARKS BUTTE</t>
  </si>
  <si>
    <t>___________________</t>
  </si>
  <si>
    <t>REPUBLICAN RIVER WATER DIST.</t>
  </si>
  <si>
    <t>JID</t>
  </si>
  <si>
    <t>JULESBURG IRRIGATION</t>
  </si>
  <si>
    <t>DISTRICT</t>
  </si>
  <si>
    <t>ACRE FEET</t>
  </si>
  <si>
    <t>XF</t>
  </si>
  <si>
    <t>SEDG</t>
  </si>
  <si>
    <t>S</t>
  </si>
  <si>
    <t xml:space="preserve"> </t>
  </si>
  <si>
    <t>2J</t>
  </si>
  <si>
    <t>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</si>
</sst>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.000000"/>
    <numFmt numFmtId="165" formatCode="0.000_)"/>
    <numFmt numFmtId="166" formatCode="0.0000"/>
    <numFmt numFmtId="167" formatCode="0.00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6" xfId="0" applyBorder="1" applyAlignment="1" applyProtection="1">
      <alignment horizontal="right"/>
    </xf>
    <xf numFmtId="0" fontId="0" fillId="0" borderId="0" xfId="0" applyBorder="1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8" xfId="0" applyBorder="1" applyAlignment="1" applyProtection="1">
      <alignment horizontal="right"/>
    </xf>
    <xf numFmtId="0" fontId="0" fillId="0" borderId="9" xfId="0" applyBorder="1" applyProtection="1"/>
    <xf numFmtId="0" fontId="0" fillId="0" borderId="10" xfId="0" applyBorder="1" applyProtection="1"/>
    <xf numFmtId="0" fontId="0" fillId="0" borderId="8" xfId="0" applyBorder="1" applyProtection="1"/>
    <xf numFmtId="0" fontId="0" fillId="0" borderId="0" xfId="0" applyAlignment="1" applyProtection="1">
      <alignment horizontal="left"/>
    </xf>
    <xf numFmtId="44" fontId="0" fillId="0" borderId="1" xfId="1" applyFont="1" applyBorder="1" applyAlignment="1" applyProtection="1"/>
    <xf numFmtId="10" fontId="0" fillId="0" borderId="1" xfId="2" applyNumberFormat="1" applyFont="1" applyBorder="1" applyAlignment="1" applyProtection="1"/>
    <xf numFmtId="164" fontId="0" fillId="0" borderId="1" xfId="0" applyNumberFormat="1" applyBorder="1" applyAlignment="1" applyProtection="1"/>
    <xf numFmtId="44" fontId="0" fillId="0" borderId="2" xfId="0" applyNumberFormat="1" applyBorder="1" applyAlignment="1" applyProtection="1"/>
    <xf numFmtId="0" fontId="0" fillId="0" borderId="2" xfId="0" applyBorder="1" applyAlignme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165" fontId="6" fillId="0" borderId="0" xfId="0" applyNumberFormat="1" applyFont="1" applyProtection="1"/>
    <xf numFmtId="0" fontId="6" fillId="2" borderId="0" xfId="0" applyFont="1" applyFill="1" applyAlignment="1" applyProtection="1">
      <alignment horizontal="left"/>
    </xf>
    <xf numFmtId="165" fontId="6" fillId="2" borderId="0" xfId="0" applyNumberFormat="1" applyFont="1" applyFill="1" applyProtection="1"/>
    <xf numFmtId="0" fontId="6" fillId="0" borderId="0" xfId="0" applyFont="1"/>
    <xf numFmtId="0" fontId="6" fillId="0" borderId="0" xfId="0" applyFont="1" applyProtection="1"/>
    <xf numFmtId="0" fontId="6" fillId="2" borderId="0" xfId="0" applyFont="1" applyFill="1"/>
    <xf numFmtId="0" fontId="6" fillId="2" borderId="0" xfId="0" applyFont="1" applyFill="1" applyProtection="1"/>
    <xf numFmtId="166" fontId="6" fillId="0" borderId="0" xfId="0" applyNumberFormat="1" applyFont="1" applyProtection="1"/>
    <xf numFmtId="44" fontId="6" fillId="0" borderId="0" xfId="1" applyFont="1" applyProtection="1"/>
    <xf numFmtId="7" fontId="6" fillId="0" borderId="0" xfId="0" applyNumberFormat="1" applyFont="1" applyProtection="1"/>
    <xf numFmtId="167" fontId="6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workbookViewId="0">
      <selection activeCell="A9" sqref="A9"/>
    </sheetView>
  </sheetViews>
  <sheetFormatPr defaultColWidth="8.85546875" defaultRowHeight="15" x14ac:dyDescent="0.25"/>
  <cols>
    <col min="1" max="1" width="15.7109375" style="1" customWidth="1"/>
    <col min="2" max="2" width="4.7109375" style="1" customWidth="1"/>
    <col min="3" max="3" width="17.7109375" style="1" customWidth="1"/>
    <col min="4" max="4" width="0.7109375" style="1" customWidth="1"/>
    <col min="5" max="5" width="4.7109375" style="1" customWidth="1"/>
    <col min="6" max="6" width="15.7109375" style="1" customWidth="1"/>
    <col min="7" max="7" width="4.7109375" style="1" customWidth="1"/>
    <col min="8" max="8" width="17.7109375" style="1" customWidth="1"/>
    <col min="9" max="9" width="0.7109375" style="1" customWidth="1"/>
    <col min="10" max="11" width="4.7109375" style="1" customWidth="1"/>
    <col min="12" max="13" width="8.85546875" style="1"/>
    <col min="14" max="14" width="10.5703125" style="1" customWidth="1"/>
    <col min="15" max="15" width="11.85546875" style="1" customWidth="1"/>
    <col min="16" max="16" width="8.85546875" style="1"/>
    <col min="17" max="17" width="4" style="1" customWidth="1"/>
    <col min="18" max="19" width="8.85546875" style="1"/>
    <col min="20" max="20" width="4.140625" style="1" customWidth="1"/>
    <col min="21" max="16384" width="8.85546875" style="1"/>
  </cols>
  <sheetData>
    <row r="1" spans="1:31" ht="18.7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18"/>
      <c r="M1" s="26"/>
      <c r="N1" s="26"/>
      <c r="O1" s="23"/>
      <c r="P1" s="26"/>
      <c r="Q1" s="26"/>
      <c r="R1" s="22" t="s">
        <v>66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3"/>
    </row>
    <row r="2" spans="1:31" ht="18.75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9"/>
      <c r="M2" s="26"/>
      <c r="N2" s="26"/>
      <c r="O2" s="23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3"/>
    </row>
    <row r="3" spans="1:31" ht="15.75" x14ac:dyDescent="0.25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"/>
      <c r="M3" s="24" t="s">
        <v>67</v>
      </c>
      <c r="N3" s="22" t="s">
        <v>13</v>
      </c>
      <c r="O3" s="23">
        <f>SUM(AE8,AE3,AE10,AE14,AE31,AE32)</f>
        <v>100.29799999999999</v>
      </c>
      <c r="P3" s="22" t="s">
        <v>68</v>
      </c>
      <c r="Q3" s="22" t="s">
        <v>69</v>
      </c>
      <c r="R3" s="27">
        <v>1</v>
      </c>
      <c r="S3" s="26"/>
      <c r="T3" s="22" t="s">
        <v>70</v>
      </c>
      <c r="U3" s="22" t="s">
        <v>71</v>
      </c>
      <c r="V3" s="26"/>
      <c r="W3" s="22" t="s">
        <v>72</v>
      </c>
      <c r="X3" s="22" t="s">
        <v>73</v>
      </c>
      <c r="Y3" s="26"/>
      <c r="Z3" s="26"/>
      <c r="AA3" s="27">
        <v>901</v>
      </c>
      <c r="AB3" s="22" t="s">
        <v>74</v>
      </c>
      <c r="AC3" s="22" t="s">
        <v>75</v>
      </c>
      <c r="AD3" s="26"/>
      <c r="AE3" s="23">
        <v>27.013000000000002</v>
      </c>
    </row>
    <row r="4" spans="1:31" ht="15.75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20"/>
      <c r="M4" s="26"/>
      <c r="N4" s="22" t="s">
        <v>14</v>
      </c>
      <c r="O4" s="23">
        <f>SUM(AE3,AE8,AE14,AE24)</f>
        <v>59.341999999999999</v>
      </c>
      <c r="P4" s="22" t="s">
        <v>68</v>
      </c>
      <c r="Q4" s="22" t="s">
        <v>69</v>
      </c>
      <c r="R4" s="27">
        <v>1</v>
      </c>
      <c r="S4" s="26"/>
      <c r="T4" s="26"/>
      <c r="U4" s="22" t="s">
        <v>71</v>
      </c>
      <c r="V4" s="22" t="s">
        <v>76</v>
      </c>
      <c r="W4" s="26"/>
      <c r="X4" s="26"/>
      <c r="Y4" s="26"/>
      <c r="Z4" s="22" t="s">
        <v>77</v>
      </c>
      <c r="AA4" s="26"/>
      <c r="AB4" s="22" t="s">
        <v>78</v>
      </c>
      <c r="AC4" s="22" t="s">
        <v>79</v>
      </c>
      <c r="AD4" s="26"/>
      <c r="AE4" s="23">
        <v>36.003</v>
      </c>
    </row>
    <row r="5" spans="1:31" x14ac:dyDescent="0.25">
      <c r="A5" s="36" t="s">
        <v>5</v>
      </c>
      <c r="B5" s="37"/>
      <c r="C5" s="37"/>
      <c r="D5" s="37"/>
      <c r="E5" s="38"/>
      <c r="F5" s="36" t="s">
        <v>6</v>
      </c>
      <c r="G5" s="37"/>
      <c r="H5" s="37"/>
      <c r="I5" s="37"/>
      <c r="J5" s="38"/>
      <c r="K5" s="5"/>
      <c r="M5" s="26"/>
      <c r="N5" s="22" t="s">
        <v>15</v>
      </c>
      <c r="O5" s="23">
        <f>SUM(AE3,AE8,AE14,AE24,AE32)</f>
        <v>59.841999999999999</v>
      </c>
      <c r="P5" s="22" t="s">
        <v>68</v>
      </c>
      <c r="Q5" s="22" t="s">
        <v>69</v>
      </c>
      <c r="R5" s="27">
        <v>1</v>
      </c>
      <c r="S5" s="26"/>
      <c r="T5" s="26"/>
      <c r="U5" s="22" t="s">
        <v>71</v>
      </c>
      <c r="V5" s="22" t="s">
        <v>76</v>
      </c>
      <c r="W5" s="26"/>
      <c r="X5" s="22" t="s">
        <v>73</v>
      </c>
      <c r="Y5" s="26"/>
      <c r="Z5" s="22" t="s">
        <v>77</v>
      </c>
      <c r="AA5" s="27">
        <v>902</v>
      </c>
      <c r="AB5" s="22" t="s">
        <v>80</v>
      </c>
      <c r="AC5" s="22" t="s">
        <v>81</v>
      </c>
      <c r="AD5" s="22" t="s">
        <v>82</v>
      </c>
      <c r="AE5" s="23">
        <v>35.765999999999998</v>
      </c>
    </row>
    <row r="6" spans="1:31" x14ac:dyDescent="0.25">
      <c r="A6" s="4"/>
      <c r="B6" s="5"/>
      <c r="C6" s="5"/>
      <c r="D6" s="5"/>
      <c r="E6" s="6"/>
      <c r="F6" s="7"/>
      <c r="G6" s="5"/>
      <c r="H6" s="5"/>
      <c r="I6" s="5"/>
      <c r="J6" s="6"/>
      <c r="K6" s="5"/>
      <c r="M6" s="28"/>
      <c r="N6" s="24" t="s">
        <v>16</v>
      </c>
      <c r="O6" s="25">
        <f>SUM(AE3,AE8,AE14,AE24,AE31,AE32)</f>
        <v>60.841999999999999</v>
      </c>
      <c r="P6" s="24" t="s">
        <v>68</v>
      </c>
      <c r="Q6" s="24" t="s">
        <v>69</v>
      </c>
      <c r="R6" s="29">
        <v>1</v>
      </c>
      <c r="S6" s="28"/>
      <c r="T6" s="28"/>
      <c r="U6" s="24" t="s">
        <v>71</v>
      </c>
      <c r="V6" s="24" t="s">
        <v>76</v>
      </c>
      <c r="W6" s="24" t="s">
        <v>72</v>
      </c>
      <c r="X6" s="24" t="s">
        <v>73</v>
      </c>
      <c r="Y6" s="28"/>
      <c r="Z6" s="22" t="s">
        <v>77</v>
      </c>
      <c r="AA6" s="27">
        <v>903</v>
      </c>
      <c r="AB6" s="22" t="s">
        <v>83</v>
      </c>
      <c r="AC6" s="22" t="s">
        <v>84</v>
      </c>
      <c r="AD6" s="22" t="s">
        <v>85</v>
      </c>
      <c r="AE6" s="23">
        <v>40.770000000000003</v>
      </c>
    </row>
    <row r="7" spans="1:31" x14ac:dyDescent="0.25">
      <c r="A7" s="4" t="s">
        <v>1</v>
      </c>
      <c r="B7" s="5"/>
      <c r="C7" s="13">
        <v>800000</v>
      </c>
      <c r="D7" s="13"/>
      <c r="E7" s="6"/>
      <c r="F7" s="4" t="s">
        <v>1</v>
      </c>
      <c r="G7" s="5"/>
      <c r="H7" s="13">
        <v>200000</v>
      </c>
      <c r="I7" s="13"/>
      <c r="J7" s="6"/>
      <c r="K7" s="5"/>
      <c r="M7" s="26"/>
      <c r="N7" s="22" t="s">
        <v>17</v>
      </c>
      <c r="O7" s="23">
        <f>SUM(AE3,AE8,AE14,AE24,AE34)</f>
        <v>59.664000000000001</v>
      </c>
      <c r="P7" s="22" t="s">
        <v>68</v>
      </c>
      <c r="Q7" s="22" t="s">
        <v>69</v>
      </c>
      <c r="R7" s="27">
        <v>1</v>
      </c>
      <c r="S7" s="26"/>
      <c r="T7" s="26"/>
      <c r="U7" s="22" t="s">
        <v>71</v>
      </c>
      <c r="V7" s="22" t="s">
        <v>76</v>
      </c>
      <c r="W7" s="26"/>
      <c r="X7" s="26"/>
      <c r="Y7" s="22" t="s">
        <v>86</v>
      </c>
      <c r="Z7" s="22" t="s">
        <v>77</v>
      </c>
      <c r="AA7" s="26"/>
      <c r="AB7" s="26"/>
      <c r="AC7" s="26"/>
      <c r="AD7" s="26"/>
      <c r="AE7" s="26"/>
    </row>
    <row r="8" spans="1:31" x14ac:dyDescent="0.25">
      <c r="A8" s="4"/>
      <c r="B8" s="5"/>
      <c r="C8" s="5"/>
      <c r="D8" s="5"/>
      <c r="E8" s="6"/>
      <c r="F8" s="4"/>
      <c r="G8" s="5"/>
      <c r="H8" s="5"/>
      <c r="I8" s="5"/>
      <c r="J8" s="6"/>
      <c r="K8" s="5"/>
      <c r="M8" s="26"/>
      <c r="N8" s="22" t="s">
        <v>18</v>
      </c>
      <c r="O8" s="23">
        <f>SUM(AE8,AE3,AE14,AE24,AE31)</f>
        <v>60.341999999999999</v>
      </c>
      <c r="P8" s="22" t="s">
        <v>68</v>
      </c>
      <c r="Q8" s="22" t="s">
        <v>69</v>
      </c>
      <c r="R8" s="27">
        <v>1</v>
      </c>
      <c r="S8" s="26"/>
      <c r="T8" s="26"/>
      <c r="U8" s="22" t="s">
        <v>71</v>
      </c>
      <c r="V8" s="22" t="s">
        <v>76</v>
      </c>
      <c r="W8" s="22" t="s">
        <v>72</v>
      </c>
      <c r="X8" s="26"/>
      <c r="Y8" s="26"/>
      <c r="Z8" s="22" t="s">
        <v>77</v>
      </c>
      <c r="AA8" s="27">
        <v>940</v>
      </c>
      <c r="AB8" s="22" t="s">
        <v>87</v>
      </c>
      <c r="AC8" s="22" t="s">
        <v>88</v>
      </c>
      <c r="AD8" s="22" t="s">
        <v>89</v>
      </c>
      <c r="AE8" s="23">
        <v>30.024999999999999</v>
      </c>
    </row>
    <row r="9" spans="1:31" x14ac:dyDescent="0.25">
      <c r="A9" s="4" t="s">
        <v>2</v>
      </c>
      <c r="B9" s="5"/>
      <c r="C9" s="14">
        <v>7.1999999999999995E-2</v>
      </c>
      <c r="D9" s="14"/>
      <c r="E9" s="6"/>
      <c r="F9" s="4" t="s">
        <v>2</v>
      </c>
      <c r="G9" s="5"/>
      <c r="H9" s="14">
        <v>0.28999999999999998</v>
      </c>
      <c r="I9" s="14"/>
      <c r="J9" s="6"/>
      <c r="K9" s="5"/>
      <c r="M9" s="26"/>
      <c r="N9" s="22" t="s">
        <v>19</v>
      </c>
      <c r="O9" s="23">
        <f>SUM(AE3,AE8,AE14,AE27,AE34)</f>
        <v>59.887999999999998</v>
      </c>
      <c r="P9" s="22" t="s">
        <v>68</v>
      </c>
      <c r="Q9" s="22" t="s">
        <v>69</v>
      </c>
      <c r="R9" s="27">
        <v>1</v>
      </c>
      <c r="S9" s="26"/>
      <c r="T9" s="26"/>
      <c r="U9" s="22" t="s">
        <v>71</v>
      </c>
      <c r="V9" s="22" t="s">
        <v>90</v>
      </c>
      <c r="W9" s="26"/>
      <c r="X9" s="26"/>
      <c r="Y9" s="22" t="s">
        <v>86</v>
      </c>
      <c r="Z9" s="22" t="s">
        <v>77</v>
      </c>
      <c r="AA9" s="26"/>
      <c r="AB9" s="26"/>
      <c r="AC9" s="26"/>
      <c r="AD9" s="26"/>
      <c r="AE9" s="23"/>
    </row>
    <row r="10" spans="1:31" x14ac:dyDescent="0.25">
      <c r="A10" s="4"/>
      <c r="B10" s="5"/>
      <c r="C10" s="5"/>
      <c r="D10" s="5"/>
      <c r="E10" s="6"/>
      <c r="F10" s="4"/>
      <c r="G10" s="5"/>
      <c r="H10" s="5"/>
      <c r="I10" s="5"/>
      <c r="J10" s="6"/>
      <c r="K10" s="5"/>
      <c r="M10" s="26"/>
      <c r="N10" s="22" t="s">
        <v>20</v>
      </c>
      <c r="O10" s="23">
        <f>SUM(AE3,AE8,AE14,AE25,AE34)</f>
        <v>59.826000000000001</v>
      </c>
      <c r="P10" s="22" t="s">
        <v>68</v>
      </c>
      <c r="Q10" s="22" t="s">
        <v>69</v>
      </c>
      <c r="R10" s="27">
        <v>1</v>
      </c>
      <c r="S10" s="26"/>
      <c r="T10" s="26"/>
      <c r="U10" s="22" t="s">
        <v>71</v>
      </c>
      <c r="V10" s="22" t="s">
        <v>91</v>
      </c>
      <c r="W10" s="26"/>
      <c r="X10" s="26"/>
      <c r="Y10" s="22" t="s">
        <v>86</v>
      </c>
      <c r="Z10" s="22" t="s">
        <v>77</v>
      </c>
      <c r="AA10" s="27">
        <v>951</v>
      </c>
      <c r="AB10" s="22" t="s">
        <v>75</v>
      </c>
      <c r="AC10" s="26"/>
      <c r="AD10" s="22" t="s">
        <v>92</v>
      </c>
      <c r="AE10" s="23">
        <v>40.976999999999997</v>
      </c>
    </row>
    <row r="11" spans="1:31" x14ac:dyDescent="0.25">
      <c r="A11" s="4" t="s">
        <v>3</v>
      </c>
      <c r="B11" s="5"/>
      <c r="C11" s="15">
        <v>0.100298</v>
      </c>
      <c r="D11" s="15"/>
      <c r="E11" s="6"/>
      <c r="F11" s="4" t="s">
        <v>3</v>
      </c>
      <c r="G11" s="5"/>
      <c r="H11" s="15">
        <v>0.100298</v>
      </c>
      <c r="I11" s="15"/>
      <c r="J11" s="6"/>
      <c r="K11" s="5"/>
      <c r="M11" s="26"/>
      <c r="N11" s="22" t="s">
        <v>21</v>
      </c>
      <c r="O11" s="23">
        <f>SUM(AE3,AE8,AE14,AE29,AE34)</f>
        <v>59.762</v>
      </c>
      <c r="P11" s="22" t="s">
        <v>68</v>
      </c>
      <c r="Q11" s="22" t="s">
        <v>69</v>
      </c>
      <c r="R11" s="27">
        <v>1</v>
      </c>
      <c r="S11" s="26"/>
      <c r="T11" s="26"/>
      <c r="U11" s="22" t="s">
        <v>71</v>
      </c>
      <c r="V11" s="22" t="s">
        <v>93</v>
      </c>
      <c r="W11" s="26"/>
      <c r="X11" s="26"/>
      <c r="Y11" s="22" t="s">
        <v>86</v>
      </c>
      <c r="Z11" s="22" t="s">
        <v>77</v>
      </c>
      <c r="AA11" s="27">
        <v>952</v>
      </c>
      <c r="AB11" s="22" t="s">
        <v>94</v>
      </c>
      <c r="AC11" s="22" t="s">
        <v>85</v>
      </c>
      <c r="AD11" s="22" t="s">
        <v>92</v>
      </c>
      <c r="AE11" s="23">
        <v>28.321999999999999</v>
      </c>
    </row>
    <row r="12" spans="1:31" x14ac:dyDescent="0.25">
      <c r="A12" s="4"/>
      <c r="B12" s="5"/>
      <c r="C12" s="5"/>
      <c r="D12" s="5"/>
      <c r="E12" s="6"/>
      <c r="F12" s="4"/>
      <c r="G12" s="5"/>
      <c r="H12" s="5"/>
      <c r="I12" s="5"/>
      <c r="J12" s="6"/>
      <c r="K12" s="5"/>
      <c r="M12" s="26"/>
      <c r="N12" s="22" t="s">
        <v>22</v>
      </c>
      <c r="O12" s="23">
        <f>SUM(AE3,AE8,AE14,AE34)</f>
        <v>58.143000000000001</v>
      </c>
      <c r="P12" s="22" t="s">
        <v>68</v>
      </c>
      <c r="Q12" s="22" t="s">
        <v>69</v>
      </c>
      <c r="R12" s="27">
        <v>1</v>
      </c>
      <c r="S12" s="26"/>
      <c r="T12" s="26"/>
      <c r="U12" s="22" t="s">
        <v>71</v>
      </c>
      <c r="V12" s="26"/>
      <c r="W12" s="26"/>
      <c r="X12" s="26"/>
      <c r="Y12" s="22" t="s">
        <v>86</v>
      </c>
      <c r="Z12" s="22" t="s">
        <v>77</v>
      </c>
      <c r="AA12" s="27">
        <v>953</v>
      </c>
      <c r="AB12" s="22" t="s">
        <v>95</v>
      </c>
      <c r="AC12" s="22" t="s">
        <v>96</v>
      </c>
      <c r="AD12" s="26"/>
      <c r="AE12" s="23">
        <v>23.462</v>
      </c>
    </row>
    <row r="13" spans="1:31" ht="15.75" thickBot="1" x14ac:dyDescent="0.3">
      <c r="A13" s="4" t="s">
        <v>4</v>
      </c>
      <c r="B13" s="5"/>
      <c r="C13" s="16">
        <f>C7*C9*C11</f>
        <v>5777.1647999999996</v>
      </c>
      <c r="D13" s="17"/>
      <c r="E13" s="6"/>
      <c r="F13" s="4" t="s">
        <v>4</v>
      </c>
      <c r="G13" s="5"/>
      <c r="H13" s="16">
        <f>H7*H9*H11</f>
        <v>5817.2839999999987</v>
      </c>
      <c r="I13" s="17"/>
      <c r="J13" s="6"/>
      <c r="K13" s="5"/>
      <c r="M13" s="26"/>
      <c r="N13" s="22" t="s">
        <v>23</v>
      </c>
      <c r="O13" s="23">
        <f>SUM(AE3,AE8,AE15,AE27,AE34)</f>
        <v>59.617999999999995</v>
      </c>
      <c r="P13" s="22" t="s">
        <v>68</v>
      </c>
      <c r="Q13" s="22" t="s">
        <v>69</v>
      </c>
      <c r="R13" s="27">
        <v>1</v>
      </c>
      <c r="S13" s="26"/>
      <c r="T13" s="26"/>
      <c r="U13" s="22" t="s">
        <v>97</v>
      </c>
      <c r="V13" s="22" t="s">
        <v>90</v>
      </c>
      <c r="W13" s="26"/>
      <c r="X13" s="26"/>
      <c r="Y13" s="22" t="s">
        <v>86</v>
      </c>
      <c r="Z13" s="22" t="s">
        <v>77</v>
      </c>
      <c r="AA13" s="26"/>
      <c r="AB13" s="26"/>
      <c r="AC13" s="26"/>
      <c r="AD13" s="26"/>
      <c r="AE13" s="23"/>
    </row>
    <row r="14" spans="1:31" ht="16.5" thickTop="1" thickBot="1" x14ac:dyDescent="0.3">
      <c r="A14" s="8"/>
      <c r="B14" s="9"/>
      <c r="C14" s="9"/>
      <c r="D14" s="9"/>
      <c r="E14" s="10"/>
      <c r="F14" s="11"/>
      <c r="G14" s="9"/>
      <c r="H14" s="9"/>
      <c r="I14" s="9"/>
      <c r="J14" s="10"/>
      <c r="K14" s="3"/>
      <c r="M14" s="26"/>
      <c r="N14" s="22" t="s">
        <v>24</v>
      </c>
      <c r="O14" s="23">
        <f>SUM(AE3,AE8,AE15,AE25,AE34)</f>
        <v>59.555999999999997</v>
      </c>
      <c r="P14" s="22" t="s">
        <v>68</v>
      </c>
      <c r="Q14" s="22" t="s">
        <v>69</v>
      </c>
      <c r="R14" s="27">
        <v>1</v>
      </c>
      <c r="S14" s="26"/>
      <c r="T14" s="26"/>
      <c r="U14" s="22" t="s">
        <v>97</v>
      </c>
      <c r="V14" s="22" t="s">
        <v>91</v>
      </c>
      <c r="W14" s="26"/>
      <c r="X14" s="26"/>
      <c r="Y14" s="22" t="s">
        <v>86</v>
      </c>
      <c r="Z14" s="22" t="s">
        <v>77</v>
      </c>
      <c r="AA14" s="27">
        <v>961</v>
      </c>
      <c r="AB14" s="22" t="s">
        <v>98</v>
      </c>
      <c r="AC14" s="26"/>
      <c r="AD14" s="26"/>
      <c r="AE14" s="23">
        <v>0.78300000000000003</v>
      </c>
    </row>
    <row r="15" spans="1:31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M15" s="26"/>
      <c r="N15" s="22" t="s">
        <v>25</v>
      </c>
      <c r="O15" s="23">
        <f>SUM(AE3,AE8,AE15,AE24,AE31,AE32)</f>
        <v>60.571999999999996</v>
      </c>
      <c r="P15" s="22" t="s">
        <v>68</v>
      </c>
      <c r="Q15" s="22" t="s">
        <v>69</v>
      </c>
      <c r="R15" s="27">
        <v>1</v>
      </c>
      <c r="S15" s="26"/>
      <c r="T15" s="26"/>
      <c r="U15" s="22" t="s">
        <v>97</v>
      </c>
      <c r="V15" s="22" t="s">
        <v>76</v>
      </c>
      <c r="W15" s="22" t="s">
        <v>72</v>
      </c>
      <c r="X15" s="22" t="s">
        <v>73</v>
      </c>
      <c r="Y15" s="26"/>
      <c r="Z15" s="22" t="s">
        <v>77</v>
      </c>
      <c r="AA15" s="27">
        <v>962</v>
      </c>
      <c r="AB15" s="22" t="s">
        <v>99</v>
      </c>
      <c r="AC15" s="26"/>
      <c r="AD15" s="26"/>
      <c r="AE15" s="30">
        <v>0.51300000000000001</v>
      </c>
    </row>
    <row r="16" spans="1:31" x14ac:dyDescent="0.25">
      <c r="A16" s="12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M16" s="26"/>
      <c r="N16" s="22" t="s">
        <v>26</v>
      </c>
      <c r="O16" s="23">
        <f>SUM(AE3,AE8,AE15,AE25,AE31,AE32)</f>
        <v>60.733999999999995</v>
      </c>
      <c r="P16" s="22" t="s">
        <v>68</v>
      </c>
      <c r="Q16" s="22" t="s">
        <v>69</v>
      </c>
      <c r="R16" s="27">
        <v>1</v>
      </c>
      <c r="S16" s="26"/>
      <c r="T16" s="26"/>
      <c r="U16" s="22" t="s">
        <v>97</v>
      </c>
      <c r="V16" s="22" t="s">
        <v>91</v>
      </c>
      <c r="W16" s="22" t="s">
        <v>72</v>
      </c>
      <c r="X16" s="22" t="s">
        <v>73</v>
      </c>
      <c r="Y16" s="26"/>
      <c r="Z16" s="22" t="s">
        <v>77</v>
      </c>
      <c r="AA16" s="27">
        <v>963</v>
      </c>
      <c r="AB16" s="22" t="s">
        <v>100</v>
      </c>
      <c r="AC16" s="26"/>
      <c r="AD16" s="26"/>
      <c r="AE16" s="23">
        <v>0.249</v>
      </c>
    </row>
    <row r="17" spans="1:31" x14ac:dyDescent="0.25">
      <c r="A17" s="12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M17" s="26"/>
      <c r="N17" s="22" t="s">
        <v>27</v>
      </c>
      <c r="O17" s="23">
        <f>SUM(AE3,AE8,AE14,AE24,AE34)</f>
        <v>59.664000000000001</v>
      </c>
      <c r="P17" s="22" t="s">
        <v>68</v>
      </c>
      <c r="Q17" s="22" t="s">
        <v>101</v>
      </c>
      <c r="R17" s="27">
        <v>1</v>
      </c>
      <c r="S17" s="26"/>
      <c r="T17" s="26"/>
      <c r="U17" s="22" t="s">
        <v>71</v>
      </c>
      <c r="V17" s="22" t="s">
        <v>76</v>
      </c>
      <c r="W17" s="26"/>
      <c r="X17" s="26"/>
      <c r="Y17" s="22" t="s">
        <v>86</v>
      </c>
      <c r="Z17" s="22" t="s">
        <v>77</v>
      </c>
      <c r="AA17" s="26"/>
      <c r="AB17" s="26"/>
      <c r="AC17" s="26"/>
      <c r="AD17" s="26"/>
      <c r="AE17" s="23"/>
    </row>
    <row r="18" spans="1:31" x14ac:dyDescent="0.25">
      <c r="A18" s="12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M18" s="26"/>
      <c r="N18" s="22" t="s">
        <v>28</v>
      </c>
      <c r="O18" s="23">
        <f>SUM(AE3,AE8,AE14,AE29,AE34)</f>
        <v>59.762</v>
      </c>
      <c r="P18" s="22" t="s">
        <v>68</v>
      </c>
      <c r="Q18" s="22" t="s">
        <v>69</v>
      </c>
      <c r="R18" s="27">
        <v>1</v>
      </c>
      <c r="S18" s="26"/>
      <c r="T18" s="26"/>
      <c r="U18" s="22" t="s">
        <v>71</v>
      </c>
      <c r="V18" s="22" t="s">
        <v>93</v>
      </c>
      <c r="W18" s="26"/>
      <c r="X18" s="26"/>
      <c r="Y18" s="22" t="s">
        <v>86</v>
      </c>
      <c r="Z18" s="22" t="s">
        <v>77</v>
      </c>
      <c r="AA18" s="26"/>
      <c r="AB18" s="26"/>
      <c r="AC18" s="26"/>
      <c r="AD18" s="26"/>
      <c r="AE18" s="23"/>
    </row>
    <row r="19" spans="1:31" x14ac:dyDescent="0.25">
      <c r="A19" s="12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M19" s="26"/>
      <c r="N19" s="22" t="s">
        <v>29</v>
      </c>
      <c r="O19" s="23">
        <f>SUM(AE3,AE8,AE14,AE25,AE34)</f>
        <v>59.826000000000001</v>
      </c>
      <c r="P19" s="22" t="s">
        <v>68</v>
      </c>
      <c r="Q19" s="22" t="s">
        <v>69</v>
      </c>
      <c r="R19" s="27">
        <v>1</v>
      </c>
      <c r="S19" s="26"/>
      <c r="T19" s="26"/>
      <c r="U19" s="22" t="s">
        <v>71</v>
      </c>
      <c r="V19" s="22" t="s">
        <v>91</v>
      </c>
      <c r="W19" s="26"/>
      <c r="X19" s="26"/>
      <c r="Y19" s="22" t="s">
        <v>86</v>
      </c>
      <c r="Z19" s="22" t="s">
        <v>77</v>
      </c>
      <c r="AA19" s="26"/>
      <c r="AB19" s="26"/>
      <c r="AC19" s="26"/>
      <c r="AD19" s="26"/>
      <c r="AE19" s="23"/>
    </row>
    <row r="20" spans="1:31" x14ac:dyDescent="0.25">
      <c r="A20" s="21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M20" s="26"/>
      <c r="N20" s="22" t="s">
        <v>30</v>
      </c>
      <c r="O20" s="23">
        <f>SUM(AE3,AE8,AE14,AE27,AE34)</f>
        <v>59.887999999999998</v>
      </c>
      <c r="P20" s="22" t="s">
        <v>68</v>
      </c>
      <c r="Q20" s="22" t="s">
        <v>69</v>
      </c>
      <c r="R20" s="27">
        <v>1</v>
      </c>
      <c r="S20" s="26"/>
      <c r="T20" s="26"/>
      <c r="U20" s="22" t="s">
        <v>71</v>
      </c>
      <c r="V20" s="22" t="s">
        <v>90</v>
      </c>
      <c r="W20" s="26"/>
      <c r="X20" s="26"/>
      <c r="Y20" s="22" t="s">
        <v>86</v>
      </c>
      <c r="Z20" s="22" t="s">
        <v>77</v>
      </c>
      <c r="AA20" s="26"/>
      <c r="AB20" s="26"/>
      <c r="AC20" s="26"/>
      <c r="AD20" s="26"/>
      <c r="AE20" s="23"/>
    </row>
    <row r="21" spans="1:31" x14ac:dyDescent="0.25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  <c r="M21" s="26"/>
      <c r="N21" s="22" t="s">
        <v>31</v>
      </c>
      <c r="O21" s="23">
        <f>SUM(AE3,AE8,AE16,AE27,AE34)</f>
        <v>59.353999999999999</v>
      </c>
      <c r="P21" s="22" t="s">
        <v>68</v>
      </c>
      <c r="Q21" s="22" t="s">
        <v>69</v>
      </c>
      <c r="R21" s="27">
        <v>1</v>
      </c>
      <c r="S21" s="26"/>
      <c r="T21" s="26"/>
      <c r="U21" s="22" t="s">
        <v>102</v>
      </c>
      <c r="V21" s="22" t="s">
        <v>90</v>
      </c>
      <c r="W21" s="26"/>
      <c r="X21" s="26"/>
      <c r="Y21" s="22" t="s">
        <v>86</v>
      </c>
      <c r="Z21" s="22" t="s">
        <v>77</v>
      </c>
      <c r="AA21" s="26"/>
      <c r="AB21" s="26"/>
      <c r="AC21" s="26"/>
      <c r="AD21" s="26"/>
      <c r="AE21" s="23"/>
    </row>
    <row r="22" spans="1:31" x14ac:dyDescent="0.25">
      <c r="M22" s="26"/>
      <c r="N22" s="22" t="s">
        <v>32</v>
      </c>
      <c r="O22" s="23">
        <f>SUM(AE3,AE8,AE14,AE24,AE34)</f>
        <v>59.664000000000001</v>
      </c>
      <c r="P22" s="22" t="s">
        <v>68</v>
      </c>
      <c r="Q22" s="22" t="s">
        <v>69</v>
      </c>
      <c r="R22" s="27">
        <v>1</v>
      </c>
      <c r="S22" s="26"/>
      <c r="T22" s="26"/>
      <c r="U22" s="22" t="s">
        <v>71</v>
      </c>
      <c r="V22" s="22" t="s">
        <v>76</v>
      </c>
      <c r="W22" s="26"/>
      <c r="X22" s="26"/>
      <c r="Y22" s="22" t="s">
        <v>86</v>
      </c>
      <c r="Z22" s="22" t="s">
        <v>77</v>
      </c>
      <c r="AA22" s="26"/>
      <c r="AB22" s="26"/>
      <c r="AC22" s="26"/>
      <c r="AD22" s="26"/>
      <c r="AE22" s="23"/>
    </row>
    <row r="23" spans="1:31" x14ac:dyDescent="0.25">
      <c r="M23" s="26"/>
      <c r="N23" s="22" t="s">
        <v>33</v>
      </c>
      <c r="O23" s="23">
        <f>SUM(AE3,AE8,AE10,AE14,AE24,AE31,AE32)</f>
        <v>101.81899999999999</v>
      </c>
      <c r="P23" s="22" t="s">
        <v>68</v>
      </c>
      <c r="Q23" s="22" t="s">
        <v>69</v>
      </c>
      <c r="R23" s="27">
        <v>1</v>
      </c>
      <c r="S23" s="26"/>
      <c r="T23" s="26" t="s">
        <v>70</v>
      </c>
      <c r="U23" s="22" t="s">
        <v>71</v>
      </c>
      <c r="V23" s="22" t="s">
        <v>76</v>
      </c>
      <c r="W23" s="26" t="s">
        <v>72</v>
      </c>
      <c r="X23" s="26" t="s">
        <v>73</v>
      </c>
      <c r="Y23" s="22"/>
      <c r="Z23" s="22" t="s">
        <v>77</v>
      </c>
      <c r="AA23" s="26"/>
      <c r="AB23" s="26"/>
      <c r="AC23" s="26"/>
      <c r="AD23" s="26"/>
      <c r="AE23" s="23"/>
    </row>
    <row r="24" spans="1:31" x14ac:dyDescent="0.25">
      <c r="M24" s="26"/>
      <c r="N24" s="26"/>
      <c r="O24" s="23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>
        <v>971</v>
      </c>
      <c r="AB24" s="22" t="s">
        <v>103</v>
      </c>
      <c r="AC24" s="26"/>
      <c r="AD24" s="22" t="s">
        <v>85</v>
      </c>
      <c r="AE24" s="23">
        <v>1.5209999999999999</v>
      </c>
    </row>
    <row r="25" spans="1:31" x14ac:dyDescent="0.25">
      <c r="M25" s="22" t="s">
        <v>94</v>
      </c>
      <c r="N25" s="22" t="s">
        <v>34</v>
      </c>
      <c r="O25" s="23">
        <f>SUM(AE6,AE8,AE11,AE15,AE25,AE31,AE32,AE33)</f>
        <v>103.14700000000002</v>
      </c>
      <c r="P25" s="22" t="s">
        <v>68</v>
      </c>
      <c r="Q25" s="22" t="s">
        <v>69</v>
      </c>
      <c r="R25" s="27">
        <v>3</v>
      </c>
      <c r="S25" s="26"/>
      <c r="T25" s="22" t="s">
        <v>104</v>
      </c>
      <c r="U25" s="22" t="s">
        <v>97</v>
      </c>
      <c r="V25" s="22" t="s">
        <v>91</v>
      </c>
      <c r="W25" s="22" t="s">
        <v>72</v>
      </c>
      <c r="X25" s="22" t="s">
        <v>73</v>
      </c>
      <c r="Y25" s="22" t="s">
        <v>105</v>
      </c>
      <c r="Z25" s="26"/>
      <c r="AA25" s="27">
        <v>972</v>
      </c>
      <c r="AB25" s="22" t="s">
        <v>106</v>
      </c>
      <c r="AC25" s="26"/>
      <c r="AD25" s="22" t="s">
        <v>107</v>
      </c>
      <c r="AE25" s="23">
        <v>1.6830000000000001</v>
      </c>
    </row>
    <row r="26" spans="1:31" x14ac:dyDescent="0.25">
      <c r="M26" s="26"/>
      <c r="N26" s="22" t="s">
        <v>35</v>
      </c>
      <c r="O26" s="23">
        <f>SUM(AE6,AE8,AE15,AE25,)</f>
        <v>72.991000000000014</v>
      </c>
      <c r="P26" s="22" t="s">
        <v>68</v>
      </c>
      <c r="Q26" s="22" t="s">
        <v>69</v>
      </c>
      <c r="R26" s="27">
        <v>3</v>
      </c>
      <c r="S26" s="26"/>
      <c r="T26" s="26"/>
      <c r="U26" s="22" t="s">
        <v>97</v>
      </c>
      <c r="V26" s="22" t="s">
        <v>91</v>
      </c>
      <c r="W26" s="26"/>
      <c r="X26" s="26"/>
      <c r="Y26" s="26"/>
      <c r="Z26" s="22" t="s">
        <v>77</v>
      </c>
      <c r="AA26" s="27">
        <v>973</v>
      </c>
      <c r="AB26" s="22" t="s">
        <v>108</v>
      </c>
      <c r="AC26" s="26"/>
      <c r="AD26" s="22" t="s">
        <v>88</v>
      </c>
      <c r="AE26" s="23">
        <v>3.4009999999999998</v>
      </c>
    </row>
    <row r="27" spans="1:31" x14ac:dyDescent="0.25">
      <c r="M27" s="26"/>
      <c r="N27" s="22" t="s">
        <v>36</v>
      </c>
      <c r="O27" s="23">
        <f>SUM(AE6,AE8,AE15,AE25,AE31,AE32)</f>
        <v>74.491000000000014</v>
      </c>
      <c r="P27" s="22" t="s">
        <v>68</v>
      </c>
      <c r="Q27" s="22" t="s">
        <v>69</v>
      </c>
      <c r="R27" s="27">
        <v>3</v>
      </c>
      <c r="S27" s="26"/>
      <c r="T27" s="26"/>
      <c r="U27" s="22" t="s">
        <v>97</v>
      </c>
      <c r="V27" s="22" t="s">
        <v>91</v>
      </c>
      <c r="W27" s="22" t="s">
        <v>72</v>
      </c>
      <c r="X27" s="22" t="s">
        <v>73</v>
      </c>
      <c r="Y27" s="26"/>
      <c r="Z27" s="22" t="s">
        <v>77</v>
      </c>
      <c r="AA27" s="27">
        <v>974</v>
      </c>
      <c r="AB27" s="22" t="s">
        <v>109</v>
      </c>
      <c r="AC27" s="26"/>
      <c r="AD27" s="22" t="s">
        <v>110</v>
      </c>
      <c r="AE27" s="23">
        <v>1.7450000000000001</v>
      </c>
    </row>
    <row r="28" spans="1:31" x14ac:dyDescent="0.25">
      <c r="M28" s="26"/>
      <c r="N28" s="22" t="s">
        <v>37</v>
      </c>
      <c r="O28" s="23">
        <f>SUM(AE6,AE8,AE15,AE25,AE31,AE32,AE33)</f>
        <v>74.825000000000017</v>
      </c>
      <c r="P28" s="22" t="s">
        <v>68</v>
      </c>
      <c r="Q28" s="22" t="s">
        <v>69</v>
      </c>
      <c r="R28" s="27">
        <v>3</v>
      </c>
      <c r="S28" s="26"/>
      <c r="T28" s="26"/>
      <c r="U28" s="22" t="s">
        <v>97</v>
      </c>
      <c r="V28" s="22" t="s">
        <v>91</v>
      </c>
      <c r="W28" s="22" t="s">
        <v>72</v>
      </c>
      <c r="X28" s="22" t="s">
        <v>73</v>
      </c>
      <c r="Y28" s="22" t="s">
        <v>105</v>
      </c>
      <c r="Z28" s="22" t="s">
        <v>77</v>
      </c>
      <c r="AA28" s="27">
        <v>975</v>
      </c>
      <c r="AB28" s="22" t="s">
        <v>111</v>
      </c>
      <c r="AC28" s="26"/>
      <c r="AD28" s="22" t="s">
        <v>88</v>
      </c>
      <c r="AE28" s="23">
        <v>3.4039999999999999</v>
      </c>
    </row>
    <row r="29" spans="1:31" x14ac:dyDescent="0.25">
      <c r="M29" s="26"/>
      <c r="N29" s="22" t="s">
        <v>38</v>
      </c>
      <c r="O29" s="23">
        <f>SUM(AE6,AE8,AE15,AE25,AE33)</f>
        <v>73.325000000000017</v>
      </c>
      <c r="P29" s="22" t="s">
        <v>68</v>
      </c>
      <c r="Q29" s="22" t="s">
        <v>69</v>
      </c>
      <c r="R29" s="27">
        <v>3</v>
      </c>
      <c r="S29" s="26"/>
      <c r="T29" s="26"/>
      <c r="U29" s="22" t="s">
        <v>97</v>
      </c>
      <c r="V29" s="22" t="s">
        <v>91</v>
      </c>
      <c r="W29" s="26"/>
      <c r="X29" s="26"/>
      <c r="Y29" s="22" t="s">
        <v>105</v>
      </c>
      <c r="Z29" s="22" t="s">
        <v>77</v>
      </c>
      <c r="AA29" s="27">
        <v>976</v>
      </c>
      <c r="AB29" s="22" t="s">
        <v>112</v>
      </c>
      <c r="AC29" s="26"/>
      <c r="AD29" s="22" t="s">
        <v>92</v>
      </c>
      <c r="AE29" s="30">
        <v>1.619</v>
      </c>
    </row>
    <row r="30" spans="1:31" x14ac:dyDescent="0.25">
      <c r="M30" s="26"/>
      <c r="N30" s="22" t="s">
        <v>39</v>
      </c>
      <c r="O30" s="23">
        <f>SUM(AE6,AE8,AE15,AE25,AE34)</f>
        <v>73.313000000000017</v>
      </c>
      <c r="P30" s="22" t="s">
        <v>68</v>
      </c>
      <c r="Q30" s="22" t="s">
        <v>69</v>
      </c>
      <c r="R30" s="27">
        <v>3</v>
      </c>
      <c r="S30" s="26"/>
      <c r="T30" s="26"/>
      <c r="U30" s="22" t="s">
        <v>97</v>
      </c>
      <c r="V30" s="22" t="s">
        <v>91</v>
      </c>
      <c r="W30" s="26"/>
      <c r="X30" s="26"/>
      <c r="Y30" s="22" t="s">
        <v>86</v>
      </c>
      <c r="Z30" s="22" t="s">
        <v>77</v>
      </c>
      <c r="AA30" s="26"/>
      <c r="AB30" s="26"/>
      <c r="AC30" s="26"/>
      <c r="AD30" s="26"/>
      <c r="AE30" s="23"/>
    </row>
    <row r="31" spans="1:31" x14ac:dyDescent="0.25">
      <c r="M31" s="26"/>
      <c r="N31" s="22" t="s">
        <v>40</v>
      </c>
      <c r="O31" s="23">
        <f>SUM(AE6,AE8,AE15,AE25,AE32)</f>
        <v>73.491000000000014</v>
      </c>
      <c r="P31" s="22" t="s">
        <v>68</v>
      </c>
      <c r="Q31" s="22" t="s">
        <v>69</v>
      </c>
      <c r="R31" s="27">
        <v>3</v>
      </c>
      <c r="S31" s="26"/>
      <c r="T31" s="26"/>
      <c r="U31" s="22" t="s">
        <v>97</v>
      </c>
      <c r="V31" s="22" t="s">
        <v>91</v>
      </c>
      <c r="W31" s="26"/>
      <c r="X31" s="22" t="s">
        <v>73</v>
      </c>
      <c r="Y31" s="26"/>
      <c r="Z31" s="22" t="s">
        <v>77</v>
      </c>
      <c r="AA31" s="27">
        <v>983</v>
      </c>
      <c r="AB31" s="22" t="s">
        <v>113</v>
      </c>
      <c r="AC31" s="26"/>
      <c r="AD31" s="22" t="s">
        <v>88</v>
      </c>
      <c r="AE31" s="23">
        <v>1</v>
      </c>
    </row>
    <row r="32" spans="1:31" x14ac:dyDescent="0.25">
      <c r="M32" s="26"/>
      <c r="N32" s="22" t="s">
        <v>41</v>
      </c>
      <c r="O32" s="23">
        <f>SUM(AE6,AE8,AE15,AE24,AE31,AE32)</f>
        <v>74.329000000000008</v>
      </c>
      <c r="P32" s="22" t="s">
        <v>68</v>
      </c>
      <c r="Q32" s="22" t="s">
        <v>69</v>
      </c>
      <c r="R32" s="27">
        <v>3</v>
      </c>
      <c r="S32" s="26"/>
      <c r="T32" s="26"/>
      <c r="U32" s="22" t="s">
        <v>97</v>
      </c>
      <c r="V32" s="22" t="s">
        <v>76</v>
      </c>
      <c r="W32" s="22" t="s">
        <v>72</v>
      </c>
      <c r="X32" s="22" t="s">
        <v>73</v>
      </c>
      <c r="Y32" s="26"/>
      <c r="Z32" s="22" t="s">
        <v>77</v>
      </c>
      <c r="AA32" s="27">
        <v>984</v>
      </c>
      <c r="AB32" s="22" t="s">
        <v>114</v>
      </c>
      <c r="AC32" s="26"/>
      <c r="AD32" s="22" t="s">
        <v>88</v>
      </c>
      <c r="AE32" s="23">
        <v>0.5</v>
      </c>
    </row>
    <row r="33" spans="13:31" x14ac:dyDescent="0.25">
      <c r="M33" s="26"/>
      <c r="N33" s="22" t="s">
        <v>42</v>
      </c>
      <c r="O33" s="23">
        <f>SUM(AE6,AE8,AE15,AE26,AE34)</f>
        <v>75.031000000000006</v>
      </c>
      <c r="P33" s="22" t="s">
        <v>68</v>
      </c>
      <c r="Q33" s="22" t="s">
        <v>69</v>
      </c>
      <c r="R33" s="27">
        <v>3</v>
      </c>
      <c r="S33" s="26"/>
      <c r="T33" s="26"/>
      <c r="U33" s="22" t="s">
        <v>97</v>
      </c>
      <c r="V33" s="22" t="s">
        <v>115</v>
      </c>
      <c r="W33" s="26"/>
      <c r="X33" s="26"/>
      <c r="Y33" s="22" t="s">
        <v>86</v>
      </c>
      <c r="Z33" s="22" t="s">
        <v>77</v>
      </c>
      <c r="AA33" s="27">
        <v>985</v>
      </c>
      <c r="AB33" s="22" t="s">
        <v>116</v>
      </c>
      <c r="AC33" s="26"/>
      <c r="AD33" s="26"/>
      <c r="AE33" s="23">
        <v>0.33400000000000002</v>
      </c>
    </row>
    <row r="34" spans="13:31" x14ac:dyDescent="0.25">
      <c r="M34" s="26"/>
      <c r="N34" s="22" t="s">
        <v>43</v>
      </c>
      <c r="O34" s="23">
        <f>SUM(AE6,AE8,AE15,AE26,AE31,AE32,AE33)</f>
        <v>76.543000000000006</v>
      </c>
      <c r="P34" s="22" t="s">
        <v>68</v>
      </c>
      <c r="Q34" s="22" t="s">
        <v>69</v>
      </c>
      <c r="R34" s="27">
        <v>3</v>
      </c>
      <c r="S34" s="26"/>
      <c r="T34" s="26"/>
      <c r="U34" s="22" t="s">
        <v>97</v>
      </c>
      <c r="V34" s="22" t="s">
        <v>115</v>
      </c>
      <c r="W34" s="22" t="s">
        <v>72</v>
      </c>
      <c r="X34" s="22" t="s">
        <v>73</v>
      </c>
      <c r="Y34" s="22" t="s">
        <v>105</v>
      </c>
      <c r="Z34" s="22" t="s">
        <v>77</v>
      </c>
      <c r="AA34" s="27">
        <v>986</v>
      </c>
      <c r="AB34" s="22" t="s">
        <v>117</v>
      </c>
      <c r="AC34" s="26"/>
      <c r="AD34" s="22" t="s">
        <v>118</v>
      </c>
      <c r="AE34" s="23">
        <v>0.32200000000000001</v>
      </c>
    </row>
    <row r="35" spans="13:31" x14ac:dyDescent="0.25">
      <c r="M35" s="26"/>
      <c r="N35" s="22" t="s">
        <v>44</v>
      </c>
      <c r="O35" s="23">
        <f>SUM(AE6,AE8,AE16,AE26)</f>
        <v>74.444999999999993</v>
      </c>
      <c r="P35" s="22" t="s">
        <v>68</v>
      </c>
      <c r="Q35" s="22" t="s">
        <v>69</v>
      </c>
      <c r="R35" s="27">
        <v>3</v>
      </c>
      <c r="S35" s="26"/>
      <c r="T35" s="26"/>
      <c r="U35" s="22" t="s">
        <v>102</v>
      </c>
      <c r="V35" s="22" t="s">
        <v>115</v>
      </c>
      <c r="W35" s="26"/>
      <c r="X35" s="26"/>
      <c r="Y35" s="26"/>
      <c r="Z35" s="26"/>
      <c r="AA35" s="26" t="s">
        <v>119</v>
      </c>
      <c r="AB35" s="26"/>
      <c r="AC35" s="26"/>
      <c r="AD35" s="26"/>
      <c r="AE35" s="31">
        <v>14.5</v>
      </c>
    </row>
    <row r="36" spans="13:31" x14ac:dyDescent="0.25">
      <c r="M36" s="26"/>
      <c r="N36" s="22" t="s">
        <v>45</v>
      </c>
      <c r="O36" s="23">
        <f>SUM(AE6,AE8,AE16,AE26,AE32)</f>
        <v>74.944999999999993</v>
      </c>
      <c r="P36" s="22" t="s">
        <v>68</v>
      </c>
      <c r="Q36" s="22" t="s">
        <v>69</v>
      </c>
      <c r="R36" s="27">
        <v>3</v>
      </c>
      <c r="S36" s="26"/>
      <c r="T36" s="26"/>
      <c r="U36" s="22" t="s">
        <v>102</v>
      </c>
      <c r="V36" s="22" t="s">
        <v>115</v>
      </c>
      <c r="W36" s="26"/>
      <c r="X36" s="22" t="s">
        <v>73</v>
      </c>
      <c r="Y36" s="26"/>
      <c r="Z36" s="22" t="s">
        <v>77</v>
      </c>
      <c r="AA36" s="26"/>
      <c r="AB36" s="26"/>
      <c r="AC36" s="26"/>
      <c r="AD36" s="26"/>
      <c r="AE36" s="23"/>
    </row>
    <row r="37" spans="13:31" x14ac:dyDescent="0.25">
      <c r="M37" s="26"/>
      <c r="N37" s="22" t="s">
        <v>46</v>
      </c>
      <c r="O37" s="23">
        <f>SUM(AE6,AE8,AE16,AE26,AE31,AE32,AE33)</f>
        <v>76.278999999999996</v>
      </c>
      <c r="P37" s="22" t="s">
        <v>68</v>
      </c>
      <c r="Q37" s="22" t="s">
        <v>69</v>
      </c>
      <c r="R37" s="27">
        <v>3</v>
      </c>
      <c r="S37" s="26"/>
      <c r="T37" s="26"/>
      <c r="U37" s="22" t="s">
        <v>102</v>
      </c>
      <c r="V37" s="22" t="s">
        <v>115</v>
      </c>
      <c r="W37" s="22" t="s">
        <v>72</v>
      </c>
      <c r="X37" s="22" t="s">
        <v>73</v>
      </c>
      <c r="Y37" s="22" t="s">
        <v>105</v>
      </c>
      <c r="Z37" s="22" t="s">
        <v>77</v>
      </c>
      <c r="AA37" s="22" t="s">
        <v>120</v>
      </c>
      <c r="AB37" s="22" t="s">
        <v>121</v>
      </c>
      <c r="AC37" s="26"/>
      <c r="AD37" s="26"/>
      <c r="AE37" s="32">
        <v>23.5</v>
      </c>
    </row>
    <row r="38" spans="13:31" x14ac:dyDescent="0.25">
      <c r="M38" s="26"/>
      <c r="N38" s="22" t="s">
        <v>47</v>
      </c>
      <c r="O38" s="23">
        <f>SUM(AE6,AE8,AE16,AE26,AE31,AE32)</f>
        <v>75.944999999999993</v>
      </c>
      <c r="P38" s="22" t="s">
        <v>68</v>
      </c>
      <c r="Q38" s="22" t="s">
        <v>69</v>
      </c>
      <c r="R38" s="27">
        <v>3</v>
      </c>
      <c r="S38" s="26"/>
      <c r="T38" s="26"/>
      <c r="U38" s="22" t="s">
        <v>102</v>
      </c>
      <c r="V38" s="22" t="s">
        <v>115</v>
      </c>
      <c r="W38" s="22" t="s">
        <v>72</v>
      </c>
      <c r="X38" s="22" t="s">
        <v>73</v>
      </c>
      <c r="Y38" s="26"/>
      <c r="Z38" s="22" t="s">
        <v>77</v>
      </c>
      <c r="AA38" s="26"/>
      <c r="AB38" s="22" t="s">
        <v>122</v>
      </c>
      <c r="AC38" s="26"/>
      <c r="AD38" s="26"/>
      <c r="AE38" s="23"/>
    </row>
    <row r="39" spans="13:31" x14ac:dyDescent="0.25">
      <c r="M39" s="26"/>
      <c r="N39" s="22" t="s">
        <v>48</v>
      </c>
      <c r="O39" s="23">
        <f>SUM(AE6,AE8,AE16,AE26,AE33)</f>
        <v>74.778999999999996</v>
      </c>
      <c r="P39" s="22" t="s">
        <v>68</v>
      </c>
      <c r="Q39" s="22" t="s">
        <v>69</v>
      </c>
      <c r="R39" s="27">
        <v>3</v>
      </c>
      <c r="S39" s="26"/>
      <c r="T39" s="26"/>
      <c r="U39" s="22" t="s">
        <v>102</v>
      </c>
      <c r="V39" s="22" t="s">
        <v>115</v>
      </c>
      <c r="W39" s="26"/>
      <c r="X39" s="26"/>
      <c r="Y39" s="22" t="s">
        <v>105</v>
      </c>
      <c r="Z39" s="22" t="s">
        <v>77</v>
      </c>
      <c r="AA39" s="26"/>
      <c r="AB39" s="26"/>
      <c r="AC39" s="26"/>
      <c r="AD39" s="26"/>
      <c r="AE39" s="23"/>
    </row>
    <row r="40" spans="13:31" x14ac:dyDescent="0.25">
      <c r="M40" s="26"/>
      <c r="N40" s="22" t="s">
        <v>49</v>
      </c>
      <c r="O40" s="23">
        <f>SUM(AE6,AE8,AE16,AE26,AE34)</f>
        <v>74.766999999999996</v>
      </c>
      <c r="P40" s="22" t="s">
        <v>68</v>
      </c>
      <c r="Q40" s="22" t="s">
        <v>69</v>
      </c>
      <c r="R40" s="27">
        <v>3</v>
      </c>
      <c r="S40" s="26"/>
      <c r="T40" s="26"/>
      <c r="U40" s="22" t="s">
        <v>102</v>
      </c>
      <c r="V40" s="22" t="s">
        <v>115</v>
      </c>
      <c r="W40" s="26"/>
      <c r="X40" s="26"/>
      <c r="Y40" s="22" t="s">
        <v>86</v>
      </c>
      <c r="Z40" s="22" t="s">
        <v>77</v>
      </c>
      <c r="AA40" s="22" t="s">
        <v>86</v>
      </c>
      <c r="AB40" s="22" t="s">
        <v>123</v>
      </c>
      <c r="AC40" s="22" t="s">
        <v>96</v>
      </c>
      <c r="AD40" s="26"/>
      <c r="AE40" s="33">
        <v>0.15</v>
      </c>
    </row>
    <row r="41" spans="13:31" x14ac:dyDescent="0.25">
      <c r="M41" s="26"/>
      <c r="N41" s="22" t="s">
        <v>50</v>
      </c>
      <c r="O41" s="23">
        <f>SUM(AE6,AE8,AE16,AE26,AE31)</f>
        <v>75.444999999999993</v>
      </c>
      <c r="P41" s="22" t="s">
        <v>68</v>
      </c>
      <c r="Q41" s="22" t="s">
        <v>69</v>
      </c>
      <c r="R41" s="27">
        <v>3</v>
      </c>
      <c r="S41" s="26"/>
      <c r="T41" s="26"/>
      <c r="U41" s="22" t="s">
        <v>102</v>
      </c>
      <c r="V41" s="22" t="s">
        <v>115</v>
      </c>
      <c r="W41" s="22" t="s">
        <v>72</v>
      </c>
      <c r="X41" s="26"/>
      <c r="Y41" s="26"/>
      <c r="Z41" s="22" t="s">
        <v>77</v>
      </c>
      <c r="AA41" s="26"/>
      <c r="AB41" s="26"/>
      <c r="AC41" s="26"/>
      <c r="AD41" s="26"/>
      <c r="AE41" s="26"/>
    </row>
    <row r="42" spans="13:31" x14ac:dyDescent="0.25">
      <c r="M42" s="26"/>
      <c r="N42" s="22" t="s">
        <v>51</v>
      </c>
      <c r="O42" s="23">
        <f>SUM(AE6,AE8,AE16,AE26,AE32,AE33)</f>
        <v>75.278999999999996</v>
      </c>
      <c r="P42" s="22" t="s">
        <v>68</v>
      </c>
      <c r="Q42" s="22" t="s">
        <v>69</v>
      </c>
      <c r="R42" s="27">
        <v>3</v>
      </c>
      <c r="S42" s="26"/>
      <c r="T42" s="26"/>
      <c r="U42" s="22" t="s">
        <v>102</v>
      </c>
      <c r="V42" s="22" t="s">
        <v>115</v>
      </c>
      <c r="W42" s="26"/>
      <c r="X42" s="22" t="s">
        <v>73</v>
      </c>
      <c r="Y42" s="22" t="s">
        <v>105</v>
      </c>
      <c r="Z42" s="22" t="s">
        <v>77</v>
      </c>
      <c r="AA42" s="26"/>
      <c r="AB42" s="26"/>
      <c r="AC42" s="26"/>
      <c r="AD42" s="26"/>
      <c r="AE42" s="23"/>
    </row>
    <row r="43" spans="13:31" x14ac:dyDescent="0.25">
      <c r="M43" s="26"/>
      <c r="N43" s="22" t="s">
        <v>52</v>
      </c>
      <c r="O43" s="23">
        <f>SUM(AE6,AE8,AE16,AE28,AE34)</f>
        <v>74.77</v>
      </c>
      <c r="P43" s="22" t="s">
        <v>68</v>
      </c>
      <c r="Q43" s="22" t="s">
        <v>69</v>
      </c>
      <c r="R43" s="27">
        <v>3</v>
      </c>
      <c r="S43" s="26"/>
      <c r="T43" s="26"/>
      <c r="U43" s="22" t="s">
        <v>102</v>
      </c>
      <c r="V43" s="22" t="s">
        <v>124</v>
      </c>
      <c r="W43" s="26"/>
      <c r="X43" s="26"/>
      <c r="Y43" s="22" t="s">
        <v>86</v>
      </c>
      <c r="Z43" s="22" t="s">
        <v>77</v>
      </c>
      <c r="AA43" s="26"/>
      <c r="AB43" s="26"/>
      <c r="AC43" s="26"/>
      <c r="AD43" s="26"/>
      <c r="AE43" s="23"/>
    </row>
    <row r="44" spans="13:31" x14ac:dyDescent="0.25">
      <c r="M44" s="26"/>
      <c r="N44" s="26"/>
      <c r="O44" s="23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3"/>
    </row>
    <row r="45" spans="13:31" x14ac:dyDescent="0.25">
      <c r="M45" s="22" t="s">
        <v>125</v>
      </c>
      <c r="N45" s="22" t="s">
        <v>53</v>
      </c>
      <c r="O45" s="23">
        <f>SUM(AE6,AE8,AE12,AE16,AE26,AE31,AE33)</f>
        <v>99.241</v>
      </c>
      <c r="P45" s="22" t="s">
        <v>68</v>
      </c>
      <c r="Q45" s="22" t="s">
        <v>69</v>
      </c>
      <c r="R45" s="27">
        <v>3</v>
      </c>
      <c r="S45" s="26"/>
      <c r="T45" s="22" t="s">
        <v>126</v>
      </c>
      <c r="U45" s="22" t="s">
        <v>102</v>
      </c>
      <c r="V45" s="22" t="s">
        <v>115</v>
      </c>
      <c r="W45" s="22" t="s">
        <v>72</v>
      </c>
      <c r="X45" s="26"/>
      <c r="Y45" s="22" t="s">
        <v>105</v>
      </c>
      <c r="Z45" s="22" t="s">
        <v>127</v>
      </c>
      <c r="AA45" s="26"/>
      <c r="AB45" s="26"/>
      <c r="AC45" s="26"/>
      <c r="AD45" s="26"/>
      <c r="AE45" s="23"/>
    </row>
    <row r="46" spans="13:31" x14ac:dyDescent="0.25">
      <c r="M46" s="26"/>
      <c r="N46" s="22" t="s">
        <v>54</v>
      </c>
      <c r="O46" s="23">
        <f>SUM(AE6,AE8,AE14,AE24,AE31,AE32)</f>
        <v>74.599000000000004</v>
      </c>
      <c r="P46" s="22" t="s">
        <v>68</v>
      </c>
      <c r="Q46" s="22" t="s">
        <v>69</v>
      </c>
      <c r="R46" s="27">
        <v>3</v>
      </c>
      <c r="S46" s="26"/>
      <c r="T46" s="26"/>
      <c r="U46" s="22" t="s">
        <v>71</v>
      </c>
      <c r="V46" s="22" t="s">
        <v>76</v>
      </c>
      <c r="W46" s="22" t="s">
        <v>72</v>
      </c>
      <c r="X46" s="22" t="s">
        <v>73</v>
      </c>
      <c r="Y46" s="26"/>
      <c r="Z46" s="22" t="s">
        <v>77</v>
      </c>
      <c r="AA46" s="26"/>
      <c r="AB46" s="26"/>
      <c r="AC46" s="26"/>
      <c r="AD46" s="26"/>
      <c r="AE46" s="23"/>
    </row>
    <row r="47" spans="13:31" x14ac:dyDescent="0.25">
      <c r="M47" s="26"/>
      <c r="N47" s="22" t="s">
        <v>55</v>
      </c>
      <c r="O47" s="23">
        <f>SUM(AE6,AE8,AE14,AE25,AE34)</f>
        <v>73.583000000000013</v>
      </c>
      <c r="P47" s="22" t="s">
        <v>68</v>
      </c>
      <c r="Q47" s="22" t="s">
        <v>69</v>
      </c>
      <c r="R47" s="27">
        <v>3</v>
      </c>
      <c r="S47" s="26"/>
      <c r="T47" s="26"/>
      <c r="U47" s="22" t="s">
        <v>71</v>
      </c>
      <c r="V47" s="22" t="s">
        <v>91</v>
      </c>
      <c r="W47" s="26"/>
      <c r="X47" s="26"/>
      <c r="Y47" s="22" t="s">
        <v>86</v>
      </c>
      <c r="Z47" s="22" t="s">
        <v>77</v>
      </c>
      <c r="AA47" s="26"/>
      <c r="AB47" s="26"/>
      <c r="AC47" s="26"/>
      <c r="AD47" s="26"/>
      <c r="AE47" s="26"/>
    </row>
    <row r="48" spans="13:31" x14ac:dyDescent="0.25">
      <c r="M48" s="26"/>
      <c r="N48" s="22" t="s">
        <v>56</v>
      </c>
      <c r="O48" s="23">
        <f>SUM(AE6:AE8,AE14,AE25,AE34)</f>
        <v>73.583000000000013</v>
      </c>
      <c r="P48" s="22" t="s">
        <v>68</v>
      </c>
      <c r="Q48" s="22" t="s">
        <v>69</v>
      </c>
      <c r="R48" s="27">
        <v>3</v>
      </c>
      <c r="S48" s="26"/>
      <c r="T48" s="26"/>
      <c r="U48" s="22" t="s">
        <v>71</v>
      </c>
      <c r="V48" s="22" t="s">
        <v>91</v>
      </c>
      <c r="W48" s="26"/>
      <c r="X48" s="26"/>
      <c r="Y48" s="22" t="s">
        <v>86</v>
      </c>
      <c r="Z48" s="26"/>
      <c r="AA48" s="26"/>
      <c r="AB48" s="26"/>
      <c r="AC48" s="26"/>
      <c r="AD48" s="26"/>
      <c r="AE48" s="26"/>
    </row>
    <row r="49" spans="13:31" x14ac:dyDescent="0.25">
      <c r="M49" s="26"/>
      <c r="N49" s="22" t="s">
        <v>57</v>
      </c>
      <c r="O49" s="23">
        <f>SUM(AE6,AE8,AE15,AE25,AE34)</f>
        <v>73.313000000000017</v>
      </c>
      <c r="P49" s="22" t="s">
        <v>68</v>
      </c>
      <c r="Q49" s="22" t="s">
        <v>69</v>
      </c>
      <c r="R49" s="27">
        <v>3</v>
      </c>
      <c r="S49" s="26"/>
      <c r="T49" s="26"/>
      <c r="U49" s="22" t="s">
        <v>97</v>
      </c>
      <c r="V49" s="22" t="s">
        <v>91</v>
      </c>
      <c r="W49" s="26"/>
      <c r="X49" s="26"/>
      <c r="Y49" s="22" t="s">
        <v>86</v>
      </c>
      <c r="Z49" s="26"/>
      <c r="AA49" s="26"/>
      <c r="AB49" s="26"/>
      <c r="AC49" s="26"/>
      <c r="AD49" s="26"/>
      <c r="AE49" s="26"/>
    </row>
    <row r="50" spans="13:31" x14ac:dyDescent="0.25">
      <c r="M50" s="26"/>
      <c r="N50" s="22" t="s">
        <v>58</v>
      </c>
      <c r="O50" s="23">
        <f>SUM(AE6,AE8,AE16,AE26,AE31,AE32)</f>
        <v>75.944999999999993</v>
      </c>
      <c r="P50" s="22" t="s">
        <v>68</v>
      </c>
      <c r="Q50" s="22" t="s">
        <v>69</v>
      </c>
      <c r="R50" s="27">
        <v>3</v>
      </c>
      <c r="S50" s="26"/>
      <c r="T50" s="26"/>
      <c r="U50" s="22" t="s">
        <v>102</v>
      </c>
      <c r="V50" s="22" t="s">
        <v>115</v>
      </c>
      <c r="W50" s="22" t="s">
        <v>72</v>
      </c>
      <c r="X50" s="22" t="s">
        <v>73</v>
      </c>
      <c r="Y50" s="26"/>
      <c r="Z50" s="26"/>
      <c r="AA50" s="26"/>
      <c r="AB50" s="26"/>
      <c r="AC50" s="26"/>
      <c r="AD50" s="26"/>
      <c r="AE50" s="26"/>
    </row>
    <row r="51" spans="13:31" x14ac:dyDescent="0.25">
      <c r="M51" s="26"/>
      <c r="N51" s="22" t="s">
        <v>59</v>
      </c>
      <c r="O51" s="23">
        <f>SUM(AE6,AE8,AE16,AE26,AE34)</f>
        <v>74.766999999999996</v>
      </c>
      <c r="P51" s="22" t="s">
        <v>68</v>
      </c>
      <c r="Q51" s="22" t="s">
        <v>69</v>
      </c>
      <c r="R51" s="27">
        <v>3</v>
      </c>
      <c r="S51" s="26"/>
      <c r="T51" s="26"/>
      <c r="U51" s="22" t="s">
        <v>102</v>
      </c>
      <c r="V51" s="22" t="s">
        <v>115</v>
      </c>
      <c r="W51" s="26"/>
      <c r="X51" s="26"/>
      <c r="Y51" s="22" t="s">
        <v>86</v>
      </c>
      <c r="Z51" s="26"/>
      <c r="AA51" s="26"/>
      <c r="AB51" s="26"/>
      <c r="AC51" s="26"/>
      <c r="AD51" s="26"/>
      <c r="AE51" s="26"/>
    </row>
    <row r="52" spans="13:31" x14ac:dyDescent="0.25">
      <c r="M52" s="26"/>
      <c r="N52" s="22" t="s">
        <v>60</v>
      </c>
      <c r="O52" s="23">
        <f>SUM(AE6,AE8,AE16,AE26,AE32,AE33)</f>
        <v>75.278999999999996</v>
      </c>
      <c r="P52" s="22" t="s">
        <v>68</v>
      </c>
      <c r="Q52" s="22" t="s">
        <v>69</v>
      </c>
      <c r="R52" s="27">
        <v>3</v>
      </c>
      <c r="S52" s="26"/>
      <c r="T52" s="26"/>
      <c r="U52" s="22" t="s">
        <v>102</v>
      </c>
      <c r="V52" s="22" t="s">
        <v>115</v>
      </c>
      <c r="W52" s="22"/>
      <c r="X52" s="22" t="s">
        <v>73</v>
      </c>
      <c r="Y52" s="22" t="s">
        <v>105</v>
      </c>
      <c r="Z52" s="26"/>
      <c r="AA52" s="26"/>
      <c r="AB52" s="26"/>
      <c r="AC52" s="26"/>
      <c r="AD52" s="26"/>
      <c r="AE52" s="26"/>
    </row>
    <row r="53" spans="13:31" x14ac:dyDescent="0.25">
      <c r="M53" s="26"/>
      <c r="N53" s="26"/>
      <c r="O53" s="23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3:31" x14ac:dyDescent="0.25">
      <c r="M54" s="26"/>
      <c r="N54" s="22" t="s">
        <v>61</v>
      </c>
      <c r="O54" s="23">
        <f>SUM(AE5,AE8,AE15,AE27,AE34)</f>
        <v>68.371000000000009</v>
      </c>
      <c r="P54" s="22" t="s">
        <v>68</v>
      </c>
      <c r="Q54" s="22" t="s">
        <v>69</v>
      </c>
      <c r="R54" s="22" t="s">
        <v>128</v>
      </c>
      <c r="S54" s="26"/>
      <c r="T54" s="26"/>
      <c r="U54" s="22" t="s">
        <v>97</v>
      </c>
      <c r="V54" s="22" t="s">
        <v>90</v>
      </c>
      <c r="W54" s="26"/>
      <c r="X54" s="26"/>
      <c r="Y54" s="22" t="s">
        <v>86</v>
      </c>
      <c r="Z54" s="22" t="s">
        <v>77</v>
      </c>
      <c r="AA54" s="26"/>
      <c r="AB54" s="26"/>
      <c r="AC54" s="26"/>
      <c r="AD54" s="26"/>
      <c r="AE54" s="26"/>
    </row>
    <row r="55" spans="13:31" x14ac:dyDescent="0.25">
      <c r="M55" s="26"/>
      <c r="N55" s="22" t="s">
        <v>62</v>
      </c>
      <c r="O55" s="23">
        <f>SUM(AE5,AE8,AE15,AE28,AE34)</f>
        <v>70.03</v>
      </c>
      <c r="P55" s="22" t="s">
        <v>68</v>
      </c>
      <c r="Q55" s="22" t="s">
        <v>69</v>
      </c>
      <c r="R55" s="22" t="s">
        <v>128</v>
      </c>
      <c r="S55" s="26"/>
      <c r="T55" s="26"/>
      <c r="U55" s="22" t="s">
        <v>97</v>
      </c>
      <c r="V55" s="22" t="s">
        <v>124</v>
      </c>
      <c r="W55" s="26"/>
      <c r="X55" s="26"/>
      <c r="Y55" s="22" t="s">
        <v>86</v>
      </c>
      <c r="Z55" s="22" t="s">
        <v>77</v>
      </c>
      <c r="AA55" s="26"/>
      <c r="AB55" s="26"/>
      <c r="AC55" s="26"/>
      <c r="AD55" s="26"/>
      <c r="AE55" s="26"/>
    </row>
    <row r="56" spans="13:31" x14ac:dyDescent="0.25">
      <c r="M56" s="26"/>
      <c r="N56" s="22" t="s">
        <v>63</v>
      </c>
      <c r="O56" s="23">
        <f>SUM(AE5,AE8,AE16,AE28,AE34)</f>
        <v>69.765999999999991</v>
      </c>
      <c r="P56" s="22" t="s">
        <v>68</v>
      </c>
      <c r="Q56" s="22" t="s">
        <v>69</v>
      </c>
      <c r="R56" s="22" t="s">
        <v>128</v>
      </c>
      <c r="S56" s="26"/>
      <c r="T56" s="26"/>
      <c r="U56" s="22" t="s">
        <v>102</v>
      </c>
      <c r="V56" s="22" t="s">
        <v>124</v>
      </c>
      <c r="W56" s="26"/>
      <c r="X56" s="26"/>
      <c r="Y56" s="22" t="s">
        <v>86</v>
      </c>
      <c r="Z56" s="22" t="s">
        <v>77</v>
      </c>
      <c r="AA56" s="26"/>
      <c r="AB56" s="26"/>
      <c r="AC56" s="26"/>
      <c r="AD56" s="26"/>
      <c r="AE56" s="26"/>
    </row>
    <row r="57" spans="13:31" x14ac:dyDescent="0.25">
      <c r="M57" s="26"/>
      <c r="N57" s="22" t="s">
        <v>64</v>
      </c>
      <c r="O57" s="23">
        <f>SUM(AE5,AE8,AE16,AE26,AE34)</f>
        <v>69.762999999999991</v>
      </c>
      <c r="P57" s="22" t="s">
        <v>68</v>
      </c>
      <c r="Q57" s="22" t="s">
        <v>69</v>
      </c>
      <c r="R57" s="22" t="s">
        <v>128</v>
      </c>
      <c r="S57" s="26"/>
      <c r="T57" s="26"/>
      <c r="U57" s="22" t="s">
        <v>102</v>
      </c>
      <c r="V57" s="22" t="s">
        <v>115</v>
      </c>
      <c r="W57" s="26"/>
      <c r="X57" s="26"/>
      <c r="Y57" s="22" t="s">
        <v>86</v>
      </c>
      <c r="Z57" s="22" t="s">
        <v>77</v>
      </c>
      <c r="AA57" s="26"/>
      <c r="AB57" s="26"/>
      <c r="AC57" s="26"/>
      <c r="AD57" s="26"/>
      <c r="AE57" s="26"/>
    </row>
    <row r="58" spans="13:31" x14ac:dyDescent="0.25">
      <c r="M58" s="26"/>
      <c r="N58" s="26"/>
      <c r="O58" s="23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3:31" x14ac:dyDescent="0.25">
      <c r="M59" s="26"/>
      <c r="N59" s="22" t="s">
        <v>65</v>
      </c>
      <c r="O59" s="23">
        <f>SUM(AE4,AE8,AE15,AE27,AE34)</f>
        <v>68.608000000000004</v>
      </c>
      <c r="P59" s="22" t="s">
        <v>68</v>
      </c>
      <c r="Q59" s="22" t="s">
        <v>69</v>
      </c>
      <c r="R59" s="22" t="s">
        <v>129</v>
      </c>
      <c r="S59" s="26"/>
      <c r="T59" s="26"/>
      <c r="U59" s="22" t="s">
        <v>97</v>
      </c>
      <c r="V59" s="22" t="s">
        <v>90</v>
      </c>
      <c r="W59" s="26"/>
      <c r="X59" s="26"/>
      <c r="Y59" s="22" t="s">
        <v>86</v>
      </c>
      <c r="Z59" s="26"/>
      <c r="AA59" s="26"/>
      <c r="AB59" s="26"/>
      <c r="AC59" s="26"/>
      <c r="AD59" s="26"/>
      <c r="AE59" s="26"/>
    </row>
  </sheetData>
  <customSheetViews>
    <customSheetView guid="{2D24D1BD-FABA-4452-B385-73CF5635A0DC}" showPageBreaks="1" topLeftCell="A8">
      <selection activeCell="A8" sqref="A1:XFD1048576"/>
      <pageMargins left="0.7" right="0.7" top="0.75" bottom="0.75" header="0.3" footer="0.3"/>
      <pageSetup orientation="portrait" r:id="rId1"/>
    </customSheetView>
  </customSheetViews>
  <mergeCells count="4">
    <mergeCell ref="A3:J3"/>
    <mergeCell ref="A1:J1"/>
    <mergeCell ref="A5:E5"/>
    <mergeCell ref="F5:J5"/>
  </mergeCells>
  <printOptions horizontalCentered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2D24D1BD-FABA-4452-B385-73CF5635A0D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2D24D1BD-FABA-4452-B385-73CF5635A0D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Hofmeister</dc:creator>
  <cp:lastModifiedBy>Kurt Dilsaver</cp:lastModifiedBy>
  <cp:lastPrinted>2017-09-07T20:34:10Z</cp:lastPrinted>
  <dcterms:created xsi:type="dcterms:W3CDTF">2014-09-30T19:21:04Z</dcterms:created>
  <dcterms:modified xsi:type="dcterms:W3CDTF">2020-02-12T16:13:11Z</dcterms:modified>
</cp:coreProperties>
</file>